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Rates" sheetId="2" r:id="rId2"/>
    <sheet name="Plan" sheetId="3" r:id="rId3"/>
    <sheet name="12 months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7F1"/>
        <bgColor indexed="64"/>
      </patternFill>
    </fill>
    <fill>
      <patternFill patternType="solid">
        <fgColor rgb="FFFFF6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164" fontId="1" fillId="0" borderId="0" xfId="0" applyNumberFormat="1" applyFont="1"/>
    <xf numFmtId="0" fontId="1" fillId="2" borderId="0" xfId="0" applyFont="1" applyFill="1"/>
    <xf numFmtId="164" fontId="0" fillId="3" borderId="0" xfId="0" applyNumberFormat="1" applyFill="1"/>
    <xf numFmtId="0" fontId="0" fillId="3" borderId="0" xfId="0" applyFill="1"/>
    <xf numFmtId="0" fontId="0" fillId="0" borderId="0" xfId="0" applyAlignment="1">
      <alignment wrapText="1" vertical="top"/>
    </xf>
    <xf numFmtId="9" fontId="0" fillId="3" borderId="0" xfId="0" applyNumberFormat="1" applyFill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00" customWidth="1"/>
  </cols>
  <sheetData>
    <row r="1">
      <c r="A1" s="10" t="inlineStr">
        <is>
          <t xml:space="preserve">Freeboard · multi-currency budget for freelancers</t>
        </is>
      </c>
    </row>
    <row r="2">
      <c r="A2" s="8" t="inlineStr">
        <is>
          <t xml:space="preserve">A free template from freeboard.money (version of 16 October 2026). Yellow cells are yours to change; white cells are formulas.</t>
        </is>
      </c>
    </row>
    <row r="3"/>
    <row r="4">
      <c r="A4" s="8" t="inlineStr">
        <is>
          <t xml:space="preserve">1. Rates: write how many euros one unit of each currency is worth. Use a reference rate (for example the European Central Bank one) and update it once a month. In Google Sheets you can use =GOOGLEFINANCE("CURRENCY:USDEUR") instead of a number.</t>
        </is>
      </c>
    </row>
    <row r="5">
      <c r="A5" s="8" t="inlineStr">
        <is>
          <t xml:space="preserve">2. Plan: one row per income or expense, in the currency it arrives or leaves in. For platform income, write what lands in your account after fees, not the invoice.</t>
        </is>
      </c>
    </row>
    <row r="6">
      <c r="A6" s="8" t="inlineStr">
        <is>
          <t xml:space="preserve">3. Certainty: certain counts in full, half counts half, uncertain counts nothing. Only the counted column feeds the 12 months.</t>
        </is>
      </c>
    </row>
    <row r="7">
      <c r="A7" s="8" t="inlineStr">
        <is>
          <t xml:space="preserve">4. 12 months: write today’s balance, your emergency fund in months of expenses and your tax share. Add one-off payments (a tax advance, a flight, a laptop) in their month.</t>
        </is>
      </c>
    </row>
    <row r="8">
      <c r="A8" s="8" t="inlineStr">
        <is>
          <t xml:space="preserve">5. Read the result: the lowest balance of the year, minus the emergency fund, is what you can spend today without dropping below your safety net.</t>
        </is>
      </c>
    </row>
    <row r="9"/>
    <row r="10">
      <c r="A10" s="8" t="inlineStr">
        <is>
          <t xml:space="preserve">Example data: an invented freelancer paid in US dollars, pounds and euros. Example rates, not today’s. This is a planning aid, not financial or tax advice.</t>
        </is>
      </c>
    </row>
    <row r="11">
      <c r="A11" s="8" t="inlineStr">
        <is>
          <t xml:space="preserve">Same logic, online and with your bank accounts: https://freeboard.money/safe-to-spend/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8" customWidth="1"/>
    <col min="3" max="3" width="50" customWidth="1"/>
  </cols>
  <sheetData>
    <row r="1">
      <c r="A1" s="10" t="inlineStr">
        <is>
          <t xml:space="preserve">Exchange rates</t>
        </is>
      </c>
    </row>
    <row r="2">
      <c r="A2" s="8" t="inlineStr">
        <is>
          <t xml:space="preserve">Euros for 1 unit of each currency. Example rates: update them.</t>
        </is>
      </c>
    </row>
    <row r="3">
      <c r="A3" s="5" t="inlineStr">
        <is>
          <t xml:space="preserve">Currency</t>
        </is>
      </c>
      <c r="B3" s="5" t="inlineStr">
        <is>
          <t xml:space="preserve">EUR per unit</t>
        </is>
      </c>
      <c r="C3" s="5" t="inlineStr">
        <is>
          <t xml:space="preserve">Note</t>
        </is>
      </c>
    </row>
    <row r="4">
      <c r="A4" s="7" t="inlineStr">
        <is>
          <t xml:space="preserve">EUR</t>
        </is>
      </c>
      <c r="B4" s="6">
        <v>1</v>
      </c>
      <c r="C4" t="inlineStr">
        <is>
          <t xml:space="preserve">Base currency</t>
        </is>
      </c>
    </row>
    <row r="5">
      <c r="A5" s="7" t="inlineStr">
        <is>
          <t xml:space="preserve">USD</t>
        </is>
      </c>
      <c r="B5" s="6">
        <v>0.86</v>
      </c>
      <c r="C5" t="inlineStr">
        <is>
          <t xml:space="preserve">Google Sheets: =GOOGLEFINANCE("CURRENCY:USDEUR")</t>
        </is>
      </c>
    </row>
    <row r="6">
      <c r="A6" s="7" t="inlineStr">
        <is>
          <t xml:space="preserve">GBP</t>
        </is>
      </c>
      <c r="B6" s="6">
        <v>1.17</v>
      </c>
      <c r="C6" t="inlineStr">
        <is>
          <t xml:space="preserve">Google Sheets: =GOOGLEFINANCE("CURRENCY:GBPEUR")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sheetFormatPr defaultRowHeight="15"/>
  <cols>
    <col min="1" max="1" width="40" customWidth="1"/>
    <col min="2" max="2" width="12" customWidth="1"/>
    <col min="3" max="3" width="11" customWidth="1"/>
    <col min="4" max="4" width="16" customWidth="1"/>
    <col min="5" max="5" width="13" customWidth="1"/>
    <col min="6" max="6" width="16" customWidth="1"/>
    <col min="7" max="7" width="18" customWidth="1"/>
  </cols>
  <sheetData>
    <row r="1">
      <c r="A1" s="10" t="inlineStr">
        <is>
          <t xml:space="preserve">Monthly plan</t>
        </is>
      </c>
      <c r="F1" s="1" t="inlineStr">
        <is>
          <t xml:space="preserve">Counted income (EUR)</t>
        </is>
      </c>
      <c r="G1" s="4">
        <f>SUM(G5:G40)</f>
        <v>3737</v>
      </c>
    </row>
    <row r="2">
      <c r="A2" s="8" t="inlineStr">
        <is>
          <t xml:space="preserve">An average month, in the currency each line arrives or leaves in.</t>
        </is>
      </c>
      <c r="F2" s="1" t="inlineStr">
        <is>
          <t xml:space="preserve">Income, all (EUR)</t>
        </is>
      </c>
      <c r="G2" s="4">
        <f>SUMIF(B5:B40,"Income",F5:F40)</f>
        <v>4769</v>
      </c>
    </row>
    <row r="3">
      <c r="F3" s="1" t="inlineStr">
        <is>
          <t xml:space="preserve">Expenses (EUR)</t>
        </is>
      </c>
      <c r="G3" s="4">
        <f>SUMIF(B5:B40,"Expense",F5:F40)</f>
        <v>2205</v>
      </c>
    </row>
    <row r="4">
      <c r="A4" s="5" t="inlineStr">
        <is>
          <t xml:space="preserve">Line</t>
        </is>
      </c>
      <c r="B4" s="5" t="inlineStr">
        <is>
          <t xml:space="preserve">Type</t>
        </is>
      </c>
      <c r="C4" s="5" t="inlineStr">
        <is>
          <t xml:space="preserve">Currency</t>
        </is>
      </c>
      <c r="D4" s="5" t="inlineStr">
        <is>
          <t xml:space="preserve">Amount</t>
        </is>
      </c>
      <c r="E4" s="5" t="inlineStr">
        <is>
          <t xml:space="preserve">Certainty</t>
        </is>
      </c>
      <c r="F4" s="5" t="inlineStr">
        <is>
          <t xml:space="preserve">In EUR</t>
        </is>
      </c>
      <c r="G4" s="5" t="inlineStr">
        <is>
          <t xml:space="preserve">Counted (EUR)</t>
        </is>
      </c>
    </row>
    <row r="5">
      <c r="A5" s="7" t="inlineStr">
        <is>
          <t xml:space="preserve">Upwork projects (what lands, after fees)</t>
        </is>
      </c>
      <c r="B5" s="7" t="inlineStr">
        <is>
          <t xml:space="preserve">Income</t>
        </is>
      </c>
      <c r="C5" s="7" t="inlineStr">
        <is>
          <t xml:space="preserve">USD</t>
        </is>
      </c>
      <c r="D5" s="6">
        <v>2400</v>
      </c>
      <c r="E5" s="7" t="inlineStr">
        <is>
          <t xml:space="preserve">half</t>
        </is>
      </c>
      <c r="F5" s="2">
        <f>D5*VLOOKUP(C5,Rates!$A$4:$B$20,2,FALSE)</f>
        <v>2064</v>
      </c>
      <c r="G5" s="2">
        <f>IF(B5="Income",F5*IF(E5="certain",1,IF(E5="half",0.5,0)),0)</f>
        <v>1032</v>
      </c>
    </row>
    <row r="6">
      <c r="A6" s="7" t="inlineStr">
        <is>
          <t xml:space="preserve">UK agency retainer</t>
        </is>
      </c>
      <c r="B6" s="7" t="inlineStr">
        <is>
          <t xml:space="preserve">Income</t>
        </is>
      </c>
      <c r="C6" s="7" t="inlineStr">
        <is>
          <t xml:space="preserve">GBP</t>
        </is>
      </c>
      <c r="D6" s="6">
        <v>1500</v>
      </c>
      <c r="E6" s="7" t="inlineStr">
        <is>
          <t xml:space="preserve">certain</t>
        </is>
      </c>
      <c r="F6" s="2">
        <f>D6*VLOOKUP(C6,Rates!$A$4:$B$20,2,FALSE)</f>
        <v>1755</v>
      </c>
      <c r="G6" s="2">
        <f>IF(B6="Income",F6*IF(E6="certain",1,IF(E6="half",0.5,0)),0)</f>
        <v>1755</v>
      </c>
    </row>
    <row r="7">
      <c r="A7" s="7" t="inlineStr">
        <is>
          <t xml:space="preserve">SaaS subscribers via Stripe (net)</t>
        </is>
      </c>
      <c r="B7" s="7" t="inlineStr">
        <is>
          <t xml:space="preserve">Income</t>
        </is>
      </c>
      <c r="C7" s="7" t="inlineStr">
        <is>
          <t xml:space="preserve">EUR</t>
        </is>
      </c>
      <c r="D7" s="6">
        <v>950</v>
      </c>
      <c r="E7" s="7" t="inlineStr">
        <is>
          <t xml:space="preserve">certain</t>
        </is>
      </c>
      <c r="F7" s="2">
        <f>D7*VLOOKUP(C7,Rates!$A$4:$B$20,2,FALSE)</f>
        <v>950</v>
      </c>
      <c r="G7" s="2">
        <f>IF(B7="Income",F7*IF(E7="certain",1,IF(E7="half",0.5,0)),0)</f>
        <v>950</v>
      </c>
    </row>
    <row r="8">
      <c r="A8" s="7" t="inlineStr">
        <is>
          <t xml:space="preserve">Rent</t>
        </is>
      </c>
      <c r="B8" s="7" t="inlineStr">
        <is>
          <t xml:space="preserve">Expense</t>
        </is>
      </c>
      <c r="C8" s="7" t="inlineStr">
        <is>
          <t xml:space="preserve">EUR</t>
        </is>
      </c>
      <c r="D8" s="6">
        <v>1150</v>
      </c>
      <c r="E8" s="7" t="inlineStr">
        <is>
          <t xml:space="preserve"/>
        </is>
      </c>
      <c r="F8" s="2">
        <f>D8*VLOOKUP(C8,Rates!$A$4:$B$20,2,FALSE)</f>
        <v>1150</v>
      </c>
      <c r="G8" s="2">
        <f>IF(B8="Income",F8*IF(E8="certain",1,IF(E8="half",0.5,0)),0)</f>
        <v>0</v>
      </c>
    </row>
    <row r="9">
      <c r="A9" s="7" t="inlineStr">
        <is>
          <t xml:space="preserve">Food and eating out</t>
        </is>
      </c>
      <c r="B9" s="7" t="inlineStr">
        <is>
          <t xml:space="preserve">Expense</t>
        </is>
      </c>
      <c r="C9" s="7" t="inlineStr">
        <is>
          <t xml:space="preserve">EUR</t>
        </is>
      </c>
      <c r="D9" s="6">
        <v>520</v>
      </c>
      <c r="E9" s="7" t="inlineStr">
        <is>
          <t xml:space="preserve"/>
        </is>
      </c>
      <c r="F9" s="2">
        <f>D9*VLOOKUP(C9,Rates!$A$4:$B$20,2,FALSE)</f>
        <v>520</v>
      </c>
      <c r="G9" s="2">
        <f>IF(B9="Income",F9*IF(E9="certain",1,IF(E9="half",0.5,0)),0)</f>
        <v>0</v>
      </c>
    </row>
    <row r="10">
      <c r="A10" s="7" t="inlineStr">
        <is>
          <t xml:space="preserve">Software and hosting</t>
        </is>
      </c>
      <c r="B10" s="7" t="inlineStr">
        <is>
          <t xml:space="preserve">Expense</t>
        </is>
      </c>
      <c r="C10" s="7" t="inlineStr">
        <is>
          <t xml:space="preserve">USD</t>
        </is>
      </c>
      <c r="D10" s="6">
        <v>160</v>
      </c>
      <c r="E10" s="7" t="inlineStr">
        <is>
          <t xml:space="preserve"/>
        </is>
      </c>
      <c r="F10" s="2">
        <f>D10*VLOOKUP(C10,Rates!$A$4:$B$20,2,FALSE)</f>
        <v>137.6</v>
      </c>
      <c r="G10" s="2">
        <f>IF(B10="Income",F10*IF(E10="certain",1,IF(E10="half",0.5,0)),0)</f>
        <v>0</v>
      </c>
    </row>
    <row r="11">
      <c r="A11" s="7" t="inlineStr">
        <is>
          <t xml:space="preserve">Travel and transport</t>
        </is>
      </c>
      <c r="B11" s="7" t="inlineStr">
        <is>
          <t xml:space="preserve">Expense</t>
        </is>
      </c>
      <c r="C11" s="7" t="inlineStr">
        <is>
          <t xml:space="preserve">GBP</t>
        </is>
      </c>
      <c r="D11" s="6">
        <v>220</v>
      </c>
      <c r="E11" s="7" t="inlineStr">
        <is>
          <t xml:space="preserve"/>
        </is>
      </c>
      <c r="F11" s="2">
        <f>D11*VLOOKUP(C11,Rates!$A$4:$B$20,2,FALSE)</f>
        <v>257.4</v>
      </c>
      <c r="G11" s="2">
        <f>IF(B11="Income",F11*IF(E11="certain",1,IF(E11="half",0.5,0)),0)</f>
        <v>0</v>
      </c>
    </row>
    <row r="12">
      <c r="A12" s="7" t="inlineStr">
        <is>
          <t xml:space="preserve">Health insurance</t>
        </is>
      </c>
      <c r="B12" s="7" t="inlineStr">
        <is>
          <t xml:space="preserve">Expense</t>
        </is>
      </c>
      <c r="C12" s="7" t="inlineStr">
        <is>
          <t xml:space="preserve">EUR</t>
        </is>
      </c>
      <c r="D12" s="6">
        <v>140</v>
      </c>
      <c r="E12" s="7" t="inlineStr">
        <is>
          <t xml:space="preserve"/>
        </is>
      </c>
      <c r="F12" s="2">
        <f>D12*VLOOKUP(C12,Rates!$A$4:$B$20,2,FALSE)</f>
        <v>140</v>
      </c>
      <c r="G12" s="2">
        <f>IF(B12="Income",F12*IF(E12="certain",1,IF(E12="half",0.5,0)),0)</f>
        <v>0</v>
      </c>
    </row>
  </sheetData>
  <dataValidations count="2">
    <dataValidation type="list" allowBlank="1" showErrorMessage="1" sqref="B5:B40">
      <formula1>"Income,Expense"</formula1>
    </dataValidation>
    <dataValidation type="list" allowBlank="1" showErrorMessage="1" sqref="E5:E40">
      <formula1>"certain,half,uncertain"</formula1>
    </dataValidation>
  </dataValidation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6" customWidth="1"/>
    <col min="2" max="2" width="18" customWidth="1"/>
    <col min="3" max="3" width="16" customWidth="1"/>
    <col min="4" max="4" width="16" customWidth="1"/>
    <col min="5" max="5" width="16" customWidth="1"/>
    <col min="6" max="6" width="20" customWidth="1"/>
  </cols>
  <sheetData>
    <row r="1">
      <c r="A1" s="10" t="inlineStr">
        <is>
          <t xml:space="preserve">12 months ahead</t>
        </is>
      </c>
    </row>
    <row r="2">
      <c r="A2" s="1" t="inlineStr">
        <is>
          <t xml:space="preserve">Starting point and reserves</t>
        </is>
      </c>
    </row>
    <row r="3">
      <c r="A3" t="inlineStr">
        <is>
          <t xml:space="preserve">Balance today (EUR)</t>
        </is>
      </c>
      <c r="B3" s="6">
        <v>15000</v>
      </c>
    </row>
    <row r="4">
      <c r="A4" t="inlineStr">
        <is>
          <t xml:space="preserve">Emergency fund (months)</t>
        </is>
      </c>
      <c r="B4" s="6">
        <v>6</v>
      </c>
    </row>
    <row r="5">
      <c r="A5" t="inlineStr">
        <is>
          <t xml:space="preserve">Tax share of counted income</t>
        </is>
      </c>
      <c r="B5" s="9">
        <v>0.2</v>
      </c>
    </row>
    <row r="6"/>
    <row r="7">
      <c r="A7" s="1" t="inlineStr">
        <is>
          <t xml:space="preserve">Lowest balance after tax</t>
        </is>
      </c>
      <c r="B7" s="4">
        <f>MIN(B3,F12:F23)</f>
        <v>13969.2</v>
      </c>
    </row>
    <row r="8">
      <c r="A8" s="1" t="inlineStr">
        <is>
          <t xml:space="preserve">Emergency fund (EUR)</t>
        </is>
      </c>
      <c r="B8" s="4">
        <f>B4*Plan!$G$3</f>
        <v>13230</v>
      </c>
    </row>
    <row r="9">
      <c r="A9" s="1" t="inlineStr">
        <is>
          <t xml:space="preserve">You can spend today</t>
        </is>
      </c>
      <c r="B9" s="4">
        <f>MAX(0,B7-B8)</f>
        <v>739.2000000000007</v>
      </c>
    </row>
    <row r="10"/>
    <row r="11">
      <c r="A11" s="5" t="inlineStr">
        <is>
          <t xml:space="preserve">Month</t>
        </is>
      </c>
      <c r="B11" s="5" t="inlineStr">
        <is>
          <t xml:space="preserve">Counted income</t>
        </is>
      </c>
      <c r="C11" s="5" t="inlineStr">
        <is>
          <t xml:space="preserve">Expenses</t>
        </is>
      </c>
      <c r="D11" s="5" t="inlineStr">
        <is>
          <t xml:space="preserve">One-off</t>
        </is>
      </c>
      <c r="E11" s="5" t="inlineStr">
        <is>
          <t xml:space="preserve">Tax share</t>
        </is>
      </c>
      <c r="F11" s="5" t="inlineStr">
        <is>
          <t xml:space="preserve">Balance after tax</t>
        </is>
      </c>
    </row>
    <row r="12">
      <c r="A12">
        <v>1</v>
      </c>
      <c r="B12" s="2">
        <f>Plan!$G$1</f>
        <v>3737</v>
      </c>
      <c r="C12" s="2">
        <f>Plan!$G$3</f>
        <v>2205</v>
      </c>
      <c r="D12" s="6">
        <v>0</v>
      </c>
      <c r="E12" s="2">
        <f>B12*$B$5</f>
        <v>747.4000000000001</v>
      </c>
      <c r="F12" s="2">
        <f>$B$3+B12-C12-D12-E12</f>
        <v>15784.6</v>
      </c>
    </row>
    <row r="13">
      <c r="A13">
        <v>2</v>
      </c>
      <c r="B13" s="2">
        <f>Plan!$G$1</f>
        <v>3737</v>
      </c>
      <c r="C13" s="2">
        <f>Plan!$G$3</f>
        <v>2205</v>
      </c>
      <c r="D13" s="6">
        <v>2600</v>
      </c>
      <c r="E13" s="2">
        <f>B13*$B$5</f>
        <v>747.4000000000001</v>
      </c>
      <c r="F13" s="2">
        <f>F12+B13-C13-D13-E13</f>
        <v>13969.2</v>
      </c>
    </row>
    <row r="14">
      <c r="A14">
        <v>3</v>
      </c>
      <c r="B14" s="2">
        <f>Plan!$G$1</f>
        <v>3737</v>
      </c>
      <c r="C14" s="2">
        <f>Plan!$G$3</f>
        <v>2205</v>
      </c>
      <c r="D14" s="6">
        <v>0</v>
      </c>
      <c r="E14" s="2">
        <f>B14*$B$5</f>
        <v>747.4000000000001</v>
      </c>
      <c r="F14" s="2">
        <f>F13+B14-C14-D14-E14</f>
        <v>14753.8</v>
      </c>
    </row>
    <row r="15">
      <c r="A15">
        <v>4</v>
      </c>
      <c r="B15" s="2">
        <f>Plan!$G$1</f>
        <v>3737</v>
      </c>
      <c r="C15" s="2">
        <f>Plan!$G$3</f>
        <v>2205</v>
      </c>
      <c r="D15" s="6">
        <v>0</v>
      </c>
      <c r="E15" s="2">
        <f>B15*$B$5</f>
        <v>747.4000000000001</v>
      </c>
      <c r="F15" s="2">
        <f>F14+B15-C15-D15-E15</f>
        <v>15538.4</v>
      </c>
    </row>
    <row r="16">
      <c r="A16">
        <v>5</v>
      </c>
      <c r="B16" s="2">
        <f>Plan!$G$1</f>
        <v>3737</v>
      </c>
      <c r="C16" s="2">
        <f>Plan!$G$3</f>
        <v>2205</v>
      </c>
      <c r="D16" s="6">
        <v>0</v>
      </c>
      <c r="E16" s="2">
        <f>B16*$B$5</f>
        <v>747.4000000000001</v>
      </c>
      <c r="F16" s="2">
        <f>F15+B16-C16-D16-E16</f>
        <v>16323</v>
      </c>
    </row>
    <row r="17">
      <c r="A17">
        <v>6</v>
      </c>
      <c r="B17" s="2">
        <f>Plan!$G$1</f>
        <v>3737</v>
      </c>
      <c r="C17" s="2">
        <f>Plan!$G$3</f>
        <v>2205</v>
      </c>
      <c r="D17" s="6">
        <v>0</v>
      </c>
      <c r="E17" s="2">
        <f>B17*$B$5</f>
        <v>747.4000000000001</v>
      </c>
      <c r="F17" s="2">
        <f>F16+B17-C17-D17-E17</f>
        <v>17107.6</v>
      </c>
    </row>
    <row r="18">
      <c r="A18">
        <v>7</v>
      </c>
      <c r="B18" s="2">
        <f>Plan!$G$1</f>
        <v>3737</v>
      </c>
      <c r="C18" s="2">
        <f>Plan!$G$3</f>
        <v>2205</v>
      </c>
      <c r="D18" s="6">
        <v>0</v>
      </c>
      <c r="E18" s="2">
        <f>B18*$B$5</f>
        <v>747.4000000000001</v>
      </c>
      <c r="F18" s="2">
        <f>F17+B18-C18-D18-E18</f>
        <v>17892.199999999997</v>
      </c>
    </row>
    <row r="19">
      <c r="A19">
        <v>8</v>
      </c>
      <c r="B19" s="2">
        <f>Plan!$G$1</f>
        <v>3737</v>
      </c>
      <c r="C19" s="2">
        <f>Plan!$G$3</f>
        <v>2205</v>
      </c>
      <c r="D19" s="6">
        <v>0</v>
      </c>
      <c r="E19" s="2">
        <f>B19*$B$5</f>
        <v>747.4000000000001</v>
      </c>
      <c r="F19" s="2">
        <f>F18+B19-C19-D19-E19</f>
        <v>18676.8</v>
      </c>
    </row>
    <row r="20">
      <c r="A20">
        <v>9</v>
      </c>
      <c r="B20" s="2">
        <f>Plan!$G$1</f>
        <v>3737</v>
      </c>
      <c r="C20" s="2">
        <f>Plan!$G$3</f>
        <v>2205</v>
      </c>
      <c r="D20" s="6">
        <v>0</v>
      </c>
      <c r="E20" s="2">
        <f>B20*$B$5</f>
        <v>747.4000000000001</v>
      </c>
      <c r="F20" s="2">
        <f>F19+B20-C20-D20-E20</f>
        <v>19461.4</v>
      </c>
    </row>
    <row r="21">
      <c r="A21">
        <v>10</v>
      </c>
      <c r="B21" s="2">
        <f>Plan!$G$1</f>
        <v>3737</v>
      </c>
      <c r="C21" s="2">
        <f>Plan!$G$3</f>
        <v>2205</v>
      </c>
      <c r="D21" s="6">
        <v>0</v>
      </c>
      <c r="E21" s="2">
        <f>B21*$B$5</f>
        <v>747.4000000000001</v>
      </c>
      <c r="F21" s="2">
        <f>F20+B21-C21-D21-E21</f>
        <v>20246</v>
      </c>
    </row>
    <row r="22">
      <c r="A22">
        <v>11</v>
      </c>
      <c r="B22" s="2">
        <f>Plan!$G$1</f>
        <v>3737</v>
      </c>
      <c r="C22" s="2">
        <f>Plan!$G$3</f>
        <v>2205</v>
      </c>
      <c r="D22" s="6">
        <v>0</v>
      </c>
      <c r="E22" s="2">
        <f>B22*$B$5</f>
        <v>747.4000000000001</v>
      </c>
      <c r="F22" s="2">
        <f>F21+B22-C22-D22-E22</f>
        <v>21030.6</v>
      </c>
    </row>
    <row r="23">
      <c r="A23">
        <v>12</v>
      </c>
      <c r="B23" s="2">
        <f>Plan!$G$1</f>
        <v>3737</v>
      </c>
      <c r="C23" s="2">
        <f>Plan!$G$3</f>
        <v>2205</v>
      </c>
      <c r="D23" s="6">
        <v>0</v>
      </c>
      <c r="E23" s="2">
        <f>B23*$B$5</f>
        <v>747.4000000000001</v>
      </c>
      <c r="F23" s="2">
        <f>F22+B23-C23-D23-E23</f>
        <v>21815.2</v>
      </c>
    </row>
  </sheetData>
</worksheet>
</file>